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kob_peter_thomsen/Dropbox (Personlig)/Jakob/Fodboldtræning/Statistik/"/>
    </mc:Choice>
  </mc:AlternateContent>
  <xr:revisionPtr revIDLastSave="0" documentId="13_ncr:1_{CB7401C0-A40C-9945-925B-DBC1DB5DE2D1}" xr6:coauthVersionLast="47" xr6:coauthVersionMax="47" xr10:uidLastSave="{00000000-0000-0000-0000-000000000000}"/>
  <bookViews>
    <workbookView xWindow="0" yWindow="0" windowWidth="30720" windowHeight="19200" xr2:uid="{4448AFBD-A862-D945-B8A9-3672E63B6874}"/>
  </bookViews>
  <sheets>
    <sheet name="Kamp Succesfulde pasninger" sheetId="3" r:id="rId1"/>
    <sheet name="Statistik" sheetId="2" r:id="rId2"/>
    <sheet name="Positioner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2" l="1"/>
  <c r="K30" i="2"/>
  <c r="K29" i="2"/>
  <c r="M31" i="2" s="1"/>
  <c r="E2" i="2" s="1"/>
  <c r="K28" i="2"/>
  <c r="K27" i="2"/>
  <c r="K26" i="2"/>
  <c r="M28" i="2" s="1"/>
  <c r="E10" i="2" s="1"/>
  <c r="K25" i="2"/>
  <c r="K24" i="2"/>
  <c r="K23" i="2"/>
  <c r="M25" i="2" s="1"/>
  <c r="E12" i="2" s="1"/>
  <c r="K22" i="2"/>
  <c r="K21" i="2"/>
  <c r="K20" i="2"/>
  <c r="M22" i="2" s="1"/>
  <c r="E8" i="2" s="1"/>
  <c r="K19" i="2"/>
  <c r="K18" i="2"/>
  <c r="K17" i="2"/>
  <c r="M19" i="2" s="1"/>
  <c r="E11" i="2" s="1"/>
  <c r="K16" i="2"/>
  <c r="K15" i="2"/>
  <c r="K14" i="2"/>
  <c r="M16" i="2" s="1"/>
  <c r="E7" i="2" s="1"/>
  <c r="K13" i="2"/>
  <c r="K12" i="2"/>
  <c r="K11" i="2"/>
  <c r="M13" i="2" s="1"/>
  <c r="E9" i="2" s="1"/>
  <c r="K10" i="2"/>
  <c r="K9" i="2"/>
  <c r="K8" i="2"/>
  <c r="M10" i="2" s="1"/>
  <c r="E3" i="2" s="1"/>
  <c r="K7" i="2"/>
  <c r="K6" i="2"/>
  <c r="K5" i="2"/>
  <c r="M7" i="2" s="1"/>
  <c r="E4" i="2" s="1"/>
  <c r="K4" i="2"/>
  <c r="M4" i="2" s="1"/>
  <c r="K3" i="2"/>
  <c r="K2" i="2"/>
  <c r="M5" i="2" l="1"/>
  <c r="E6" i="2" s="1"/>
  <c r="E5" i="2"/>
  <c r="D19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3" i="3"/>
</calcChain>
</file>

<file path=xl/sharedStrings.xml><?xml version="1.0" encoding="utf-8"?>
<sst xmlns="http://schemas.openxmlformats.org/spreadsheetml/2006/main" count="190" uniqueCount="114">
  <si>
    <t>Position EN</t>
  </si>
  <si>
    <t>Position DA</t>
  </si>
  <si>
    <t>Forkortelse EN</t>
  </si>
  <si>
    <t>GK</t>
  </si>
  <si>
    <t>Goalkeeper</t>
  </si>
  <si>
    <t>Målmand</t>
  </si>
  <si>
    <t>DF</t>
  </si>
  <si>
    <t>Defenders</t>
  </si>
  <si>
    <t>Forsvar</t>
  </si>
  <si>
    <t>MF</t>
  </si>
  <si>
    <t>Midtfielders</t>
  </si>
  <si>
    <t>Midtbane</t>
  </si>
  <si>
    <t>FW</t>
  </si>
  <si>
    <t>Forwards</t>
  </si>
  <si>
    <t>Angribere</t>
  </si>
  <si>
    <t>FB</t>
  </si>
  <si>
    <t>Fullbacks</t>
  </si>
  <si>
    <t>Backs (højre og venstre)</t>
  </si>
  <si>
    <t>LB</t>
  </si>
  <si>
    <t>RB</t>
  </si>
  <si>
    <t>Left Backs</t>
  </si>
  <si>
    <t>Right Backs</t>
  </si>
  <si>
    <t>Venstre Back</t>
  </si>
  <si>
    <t>Højre Back</t>
  </si>
  <si>
    <t>CB</t>
  </si>
  <si>
    <t>Center Backs</t>
  </si>
  <si>
    <t>Central back/stopper</t>
  </si>
  <si>
    <t>DM</t>
  </si>
  <si>
    <t>Defensive Midtfielders</t>
  </si>
  <si>
    <t>Defensiv midtbane (6)</t>
  </si>
  <si>
    <t>2,3,4,5</t>
  </si>
  <si>
    <t>6,7,8,10,11</t>
  </si>
  <si>
    <t>Talposition FCS</t>
  </si>
  <si>
    <t>Centrale midtbanespillere</t>
  </si>
  <si>
    <t>8,6,10</t>
  </si>
  <si>
    <t>CM</t>
  </si>
  <si>
    <t>LM</t>
  </si>
  <si>
    <t>Left Midfielders</t>
  </si>
  <si>
    <t>Central Midfielders</t>
  </si>
  <si>
    <t>Venstre kant</t>
  </si>
  <si>
    <t>RM</t>
  </si>
  <si>
    <t>Right Midfielders</t>
  </si>
  <si>
    <t>Venstre midtbane</t>
  </si>
  <si>
    <t>Højre midtbane</t>
  </si>
  <si>
    <t>8V</t>
  </si>
  <si>
    <t>8H</t>
  </si>
  <si>
    <t>LW</t>
  </si>
  <si>
    <t>Left Wingers</t>
  </si>
  <si>
    <t>RW</t>
  </si>
  <si>
    <t>Right Wingers</t>
  </si>
  <si>
    <t>Højre kant</t>
  </si>
  <si>
    <t>AM</t>
  </si>
  <si>
    <t>Attacking Midfielders</t>
  </si>
  <si>
    <t>Offensiv midtbane</t>
  </si>
  <si>
    <t>Total antal succesfulde pasninger</t>
  </si>
  <si>
    <t>Antal spillede minutter</t>
  </si>
  <si>
    <t>Position</t>
  </si>
  <si>
    <t>Kilde (25. januar 2023, sæson 2022-2023)</t>
  </si>
  <si>
    <t>Eric Dier, Tottenham</t>
  </si>
  <si>
    <t>Navn, klub</t>
  </si>
  <si>
    <t>Succesfulde pasninger pr. minut</t>
  </si>
  <si>
    <t>Virgil van Dijk, Liverpool</t>
  </si>
  <si>
    <t>Andrew Robertson, Liverpool</t>
  </si>
  <si>
    <t>Ben Davies, Tottenham</t>
  </si>
  <si>
    <t>Joachim Andersen, Crystal Palace</t>
  </si>
  <si>
    <t>Kyle Walker, Manchester City</t>
  </si>
  <si>
    <t>Højre back (2)</t>
  </si>
  <si>
    <t xml:space="preserve">https://fbref.com/en/comps/9/passing/Premier-League-Stats </t>
  </si>
  <si>
    <t>Central midtbane (8)</t>
  </si>
  <si>
    <t>Kevin De Bruyne, Manchester City</t>
  </si>
  <si>
    <t>Christian Eriksen, Manchester United</t>
  </si>
  <si>
    <t>Granit Xhaka, Arsenal</t>
  </si>
  <si>
    <t>Rodri, Manchester City</t>
  </si>
  <si>
    <t>Defensiv midtbanespiller (6)</t>
  </si>
  <si>
    <t>Fabhino, Liverpool</t>
  </si>
  <si>
    <t xml:space="preserve">https://www.premierleague.com/stats/top/players/total_pass </t>
  </si>
  <si>
    <t xml:space="preserve">https://www.premierleague.com/stats/top/players/mins_played </t>
  </si>
  <si>
    <t>Pierre-Emile Højbjerg, Tottenham</t>
  </si>
  <si>
    <t>Mason Mount, Chelsea</t>
  </si>
  <si>
    <t>Offensiv midtbane (10)</t>
  </si>
  <si>
    <t>Bernardo Silva, Manchester City</t>
  </si>
  <si>
    <t>Martin Ødegaard, Arsenal</t>
  </si>
  <si>
    <t>Dejan Kulusevski, Tottenham</t>
  </si>
  <si>
    <t>Mohamed Salah, Liverpool</t>
  </si>
  <si>
    <t>Bukayo Saka, Arsenal</t>
  </si>
  <si>
    <t>Erling Haaland, Manchester City</t>
  </si>
  <si>
    <t>Angriber (9)</t>
  </si>
  <si>
    <t>Harry Kane, Tottenham</t>
  </si>
  <si>
    <t>Ivan Toney, Brentford</t>
  </si>
  <si>
    <t>Alisson, Liverpool</t>
  </si>
  <si>
    <t>Målmand (1)</t>
  </si>
  <si>
    <t>Ederson, Manchester City</t>
  </si>
  <si>
    <t>Venstre back (3)</t>
  </si>
  <si>
    <t>Midterforsvar (4,5)</t>
  </si>
  <si>
    <t>Højre Kant</t>
  </si>
  <si>
    <t>Venstre Kant</t>
  </si>
  <si>
    <t>Antal spilleminutter</t>
  </si>
  <si>
    <t>Succesfulde pasninger</t>
  </si>
  <si>
    <t>Mål for antal Succesfulde pasninger</t>
  </si>
  <si>
    <t>Spillernavn</t>
  </si>
  <si>
    <t>Position i Kamp (angiv tal fra 1-11)</t>
  </si>
  <si>
    <t>Matt Doherty, Tottenham</t>
  </si>
  <si>
    <t>Trent Alexander-Arnold, Liverpool</t>
  </si>
  <si>
    <t>Rico Henry, Brentford</t>
  </si>
  <si>
    <t>Højre kant (7)</t>
  </si>
  <si>
    <t>Son Heung-Min, Tottenham</t>
  </si>
  <si>
    <t>Venstre kant (11)</t>
  </si>
  <si>
    <t>Jack Grealish, Manchester City</t>
  </si>
  <si>
    <t>Kepa Arrizabaaga, Chelsea</t>
  </si>
  <si>
    <t>Gabriel Martinelli, Arsenal</t>
  </si>
  <si>
    <t>Dato:</t>
  </si>
  <si>
    <t>Modstander:</t>
  </si>
  <si>
    <t>Samlet succesfulde pasninger</t>
  </si>
  <si>
    <t>Gennemsnit succesfulde pasninger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</si>
</sst>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top"/>
    </xf>
    <xf numFmtId="16" fontId="0" fillId="0" borderId="0" xfId="0" applyNumberFormat="1" applyAlignment="1">
      <alignment horizontal="center" vertical="top"/>
    </xf>
    <xf numFmtId="0" fontId="0" fillId="2" borderId="0" xfId="0" applyFill="1"/>
    <xf numFmtId="0" fontId="0" fillId="2" borderId="0" xfId="0" applyFill="1" applyAlignment="1">
      <alignment horizontal="center" vertical="top"/>
    </xf>
    <xf numFmtId="0" fontId="2" fillId="0" borderId="0" xfId="1"/>
    <xf numFmtId="0" fontId="1" fillId="0" borderId="1" xfId="0" applyFont="1" applyBorder="1"/>
    <xf numFmtId="0" fontId="0" fillId="0" borderId="1" xfId="0" applyBorder="1"/>
    <xf numFmtId="49" fontId="0" fillId="0" borderId="1" xfId="0" applyNumberFormat="1" applyBorder="1"/>
    <xf numFmtId="0" fontId="1" fillId="0" borderId="1" xfId="0" applyFont="1" applyBorder="1" applyAlignment="1">
      <alignment wrapText="1"/>
    </xf>
    <xf numFmtId="2" fontId="0" fillId="0" borderId="1" xfId="0" applyNumberFormat="1" applyBorder="1"/>
    <xf numFmtId="49" fontId="0" fillId="0" borderId="2" xfId="0" applyNumberFormat="1" applyBorder="1"/>
    <xf numFmtId="0" fontId="0" fillId="0" borderId="2" xfId="0" applyBorder="1"/>
    <xf numFmtId="0" fontId="1" fillId="0" borderId="3" xfId="0" applyFont="1" applyBorder="1"/>
    <xf numFmtId="0" fontId="0" fillId="0" borderId="4" xfId="0" applyBorder="1"/>
    <xf numFmtId="0" fontId="1" fillId="0" borderId="5" xfId="0" applyFont="1" applyBorder="1"/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19</xdr:row>
      <xdr:rowOff>190500</xdr:rowOff>
    </xdr:from>
    <xdr:to>
      <xdr:col>4</xdr:col>
      <xdr:colOff>38100</xdr:colOff>
      <xdr:row>47</xdr:row>
      <xdr:rowOff>37690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A99B4990-C776-C8A6-556C-DEA7B7532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600" y="4064000"/>
          <a:ext cx="7772400" cy="55367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609600</xdr:colOff>
      <xdr:row>0</xdr:row>
      <xdr:rowOff>25400</xdr:rowOff>
    </xdr:from>
    <xdr:to>
      <xdr:col>7</xdr:col>
      <xdr:colOff>254000</xdr:colOff>
      <xdr:row>19</xdr:row>
      <xdr:rowOff>12700</xdr:rowOff>
    </xdr:to>
    <xdr:pic>
      <xdr:nvPicPr>
        <xdr:cNvPr id="2" name="Billede 1" descr="Forward (association football) - Wikipedia">
          <a:extLst>
            <a:ext uri="{FF2B5EF4-FFF2-40B4-BE49-F238E27FC236}">
              <a16:creationId xmlns:a16="http://schemas.microsoft.com/office/drawing/2014/main" id="{58F8FEC6-45E0-2AD1-E793-05FCA79E3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8100" y="25400"/>
          <a:ext cx="2794000" cy="384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88900</xdr:rowOff>
    </xdr:from>
    <xdr:to>
      <xdr:col>4</xdr:col>
      <xdr:colOff>601518</xdr:colOff>
      <xdr:row>55</xdr:row>
      <xdr:rowOff>165100</xdr:rowOff>
    </xdr:to>
    <xdr:pic>
      <xdr:nvPicPr>
        <xdr:cNvPr id="3" name="Billede 2" descr="Team formation with main and specific playing positions in soccer game. |  Download Scientific Diagram">
          <a:extLst>
            <a:ext uri="{FF2B5EF4-FFF2-40B4-BE49-F238E27FC236}">
              <a16:creationId xmlns:a16="http://schemas.microsoft.com/office/drawing/2014/main" id="{6A5DA027-5C44-00B4-1ABC-9CFEC5526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43300"/>
          <a:ext cx="6380018" cy="779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723900</xdr:colOff>
      <xdr:row>0</xdr:row>
      <xdr:rowOff>0</xdr:rowOff>
    </xdr:from>
    <xdr:to>
      <xdr:col>14</xdr:col>
      <xdr:colOff>419100</xdr:colOff>
      <xdr:row>19</xdr:row>
      <xdr:rowOff>76200</xdr:rowOff>
    </xdr:to>
    <xdr:pic>
      <xdr:nvPicPr>
        <xdr:cNvPr id="4" name="Billede 3">
          <a:extLst>
            <a:ext uri="{FF2B5EF4-FFF2-40B4-BE49-F238E27FC236}">
              <a16:creationId xmlns:a16="http://schemas.microsoft.com/office/drawing/2014/main" id="{DAC00142-4989-4987-AD43-31C8F3060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26500" y="0"/>
          <a:ext cx="6299200" cy="3937000"/>
        </a:xfrm>
        <a:prstGeom prst="rect">
          <a:avLst/>
        </a:prstGeom>
      </xdr:spPr>
    </xdr:pic>
    <xdr:clientData/>
  </xdr:twoCellAnchor>
  <xdr:twoCellAnchor editAs="oneCell">
    <xdr:from>
      <xdr:col>4</xdr:col>
      <xdr:colOff>838200</xdr:colOff>
      <xdr:row>19</xdr:row>
      <xdr:rowOff>152399</xdr:rowOff>
    </xdr:from>
    <xdr:to>
      <xdr:col>12</xdr:col>
      <xdr:colOff>76200</xdr:colOff>
      <xdr:row>59</xdr:row>
      <xdr:rowOff>168274</xdr:rowOff>
    </xdr:to>
    <xdr:pic>
      <xdr:nvPicPr>
        <xdr:cNvPr id="5" name="Billede 4">
          <a:extLst>
            <a:ext uri="{FF2B5EF4-FFF2-40B4-BE49-F238E27FC236}">
              <a16:creationId xmlns:a16="http://schemas.microsoft.com/office/drawing/2014/main" id="{132DB45F-F790-F096-35D8-C404D3F68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16700" y="4013199"/>
          <a:ext cx="6515100" cy="8143875"/>
        </a:xfrm>
        <a:prstGeom prst="rect">
          <a:avLst/>
        </a:prstGeom>
      </xdr:spPr>
    </xdr:pic>
    <xdr:clientData/>
  </xdr:twoCellAnchor>
  <xdr:twoCellAnchor editAs="oneCell">
    <xdr:from>
      <xdr:col>12</xdr:col>
      <xdr:colOff>317499</xdr:colOff>
      <xdr:row>17</xdr:row>
      <xdr:rowOff>139700</xdr:rowOff>
    </xdr:from>
    <xdr:to>
      <xdr:col>21</xdr:col>
      <xdr:colOff>171728</xdr:colOff>
      <xdr:row>37</xdr:row>
      <xdr:rowOff>177800</xdr:rowOff>
    </xdr:to>
    <xdr:pic>
      <xdr:nvPicPr>
        <xdr:cNvPr id="7" name="Billede 6" descr="Soccer Position Numbers, Player Numbers, And Jersey Numbers Explained -  QuickStartSoccer.com">
          <a:extLst>
            <a:ext uri="{FF2B5EF4-FFF2-40B4-BE49-F238E27FC236}">
              <a16:creationId xmlns:a16="http://schemas.microsoft.com/office/drawing/2014/main" id="{E97B3731-4587-863D-36A6-18CAD907C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73099" y="3594100"/>
          <a:ext cx="7283729" cy="410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</xdr:row>
      <xdr:rowOff>127000</xdr:rowOff>
    </xdr:from>
    <xdr:to>
      <xdr:col>7</xdr:col>
      <xdr:colOff>464263</xdr:colOff>
      <xdr:row>81</xdr:row>
      <xdr:rowOff>190500</xdr:rowOff>
    </xdr:to>
    <xdr:pic>
      <xdr:nvPicPr>
        <xdr:cNvPr id="8" name="Billede 7" descr="What In The World Is A 6? U.S. Soccer Numbers – Explained – Hollywood FC">
          <a:extLst>
            <a:ext uri="{FF2B5EF4-FFF2-40B4-BE49-F238E27FC236}">
              <a16:creationId xmlns:a16="http://schemas.microsoft.com/office/drawing/2014/main" id="{FBCC9773-BA2E-C75E-A8AC-37A17B014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09400"/>
          <a:ext cx="9392363" cy="4940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remierleague.com/stats/top/players/mins_played" TargetMode="External"/><Relationship Id="rId2" Type="http://schemas.openxmlformats.org/officeDocument/2006/relationships/hyperlink" Target="https://www.premierleague.com/stats/top/players/total_pass" TargetMode="External"/><Relationship Id="rId1" Type="http://schemas.openxmlformats.org/officeDocument/2006/relationships/hyperlink" Target="https://fbref.com/en/comps/9/passing/Premier-League-Stat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782F7-1141-1644-B750-59C3F9367BA2}">
  <dimension ref="A1:E19"/>
  <sheetViews>
    <sheetView tabSelected="1" workbookViewId="0">
      <selection activeCell="C11" sqref="C11"/>
    </sheetView>
  </sheetViews>
  <sheetFormatPr baseColWidth="10" defaultRowHeight="16" x14ac:dyDescent="0.2"/>
  <cols>
    <col min="1" max="1" width="28.5" customWidth="1"/>
    <col min="2" max="2" width="33.5" customWidth="1"/>
    <col min="3" max="3" width="18.83203125" customWidth="1"/>
    <col min="4" max="4" width="22" customWidth="1"/>
    <col min="5" max="5" width="32.1640625" customWidth="1"/>
  </cols>
  <sheetData>
    <row r="1" spans="1:5" x14ac:dyDescent="0.2">
      <c r="A1" s="8"/>
      <c r="B1" s="8" t="s">
        <v>110</v>
      </c>
      <c r="C1" s="8"/>
      <c r="D1" s="8" t="s">
        <v>111</v>
      </c>
      <c r="E1" s="8"/>
    </row>
    <row r="2" spans="1:5" ht="17" x14ac:dyDescent="0.2">
      <c r="A2" s="7" t="s">
        <v>99</v>
      </c>
      <c r="B2" s="10" t="s">
        <v>100</v>
      </c>
      <c r="C2" s="7" t="s">
        <v>96</v>
      </c>
      <c r="D2" s="7" t="s">
        <v>97</v>
      </c>
      <c r="E2" s="7" t="s">
        <v>98</v>
      </c>
    </row>
    <row r="3" spans="1:5" x14ac:dyDescent="0.2">
      <c r="A3" s="9"/>
      <c r="B3" s="8"/>
      <c r="C3" s="8"/>
      <c r="D3" s="8"/>
      <c r="E3" s="11" t="e">
        <f>VLOOKUP(B3,Statistik!$D$2:$E$12,2,FALSE)*C3</f>
        <v>#N/A</v>
      </c>
    </row>
    <row r="4" spans="1:5" x14ac:dyDescent="0.2">
      <c r="A4" s="9"/>
      <c r="B4" s="8"/>
      <c r="C4" s="8"/>
      <c r="D4" s="8"/>
      <c r="E4" s="11" t="e">
        <f>VLOOKUP(B4,Statistik!$D$2:$E$12,2,FALSE)*C4</f>
        <v>#N/A</v>
      </c>
    </row>
    <row r="5" spans="1:5" x14ac:dyDescent="0.2">
      <c r="A5" s="9"/>
      <c r="B5" s="8"/>
      <c r="C5" s="8"/>
      <c r="D5" s="8"/>
      <c r="E5" s="11" t="e">
        <f>VLOOKUP(B5,Statistik!$D$2:$E$12,2,FALSE)*C5</f>
        <v>#N/A</v>
      </c>
    </row>
    <row r="6" spans="1:5" x14ac:dyDescent="0.2">
      <c r="A6" s="9"/>
      <c r="B6" s="8"/>
      <c r="C6" s="8"/>
      <c r="D6" s="8"/>
      <c r="E6" s="11" t="e">
        <f>VLOOKUP(B6,Statistik!$D$2:$E$12,2,FALSE)*C6</f>
        <v>#N/A</v>
      </c>
    </row>
    <row r="7" spans="1:5" x14ac:dyDescent="0.2">
      <c r="A7" s="9"/>
      <c r="B7" s="8"/>
      <c r="C7" s="8"/>
      <c r="D7" s="8"/>
      <c r="E7" s="11" t="e">
        <f>VLOOKUP(B7,Statistik!$D$2:$E$12,2,FALSE)*C7</f>
        <v>#N/A</v>
      </c>
    </row>
    <row r="8" spans="1:5" x14ac:dyDescent="0.2">
      <c r="A8" s="9"/>
      <c r="B8" s="8"/>
      <c r="C8" s="8"/>
      <c r="D8" s="8"/>
      <c r="E8" s="11" t="e">
        <f>VLOOKUP(B8,Statistik!$D$2:$E$12,2,FALSE)*C8</f>
        <v>#N/A</v>
      </c>
    </row>
    <row r="9" spans="1:5" x14ac:dyDescent="0.2">
      <c r="A9" s="9"/>
      <c r="B9" s="8"/>
      <c r="C9" s="8"/>
      <c r="D9" s="8"/>
      <c r="E9" s="11" t="e">
        <f>VLOOKUP(B9,Statistik!$D$2:$E$12,2,FALSE)*C9</f>
        <v>#N/A</v>
      </c>
    </row>
    <row r="10" spans="1:5" x14ac:dyDescent="0.2">
      <c r="A10" s="9"/>
      <c r="B10" s="8"/>
      <c r="C10" s="8"/>
      <c r="D10" s="8"/>
      <c r="E10" s="11" t="e">
        <f>VLOOKUP(B10,Statistik!$D$2:$E$12,2,FALSE)*C10</f>
        <v>#N/A</v>
      </c>
    </row>
    <row r="11" spans="1:5" x14ac:dyDescent="0.2">
      <c r="A11" s="9"/>
      <c r="B11" s="8"/>
      <c r="C11" s="8"/>
      <c r="D11" s="8"/>
      <c r="E11" s="11" t="e">
        <f>VLOOKUP(B11,Statistik!$D$2:$E$12,2,FALSE)*C11</f>
        <v>#N/A</v>
      </c>
    </row>
    <row r="12" spans="1:5" x14ac:dyDescent="0.2">
      <c r="A12" s="9"/>
      <c r="B12" s="8"/>
      <c r="C12" s="8"/>
      <c r="D12" s="8"/>
      <c r="E12" s="11" t="e">
        <f>VLOOKUP(B12,Statistik!$D$2:$E$12,2,FALSE)*C12</f>
        <v>#N/A</v>
      </c>
    </row>
    <row r="13" spans="1:5" x14ac:dyDescent="0.2">
      <c r="A13" s="9"/>
      <c r="B13" s="8"/>
      <c r="C13" s="8"/>
      <c r="D13" s="8"/>
      <c r="E13" s="11" t="e">
        <f>VLOOKUP(B13,Statistik!$D$2:$E$12,2,FALSE)*C13</f>
        <v>#N/A</v>
      </c>
    </row>
    <row r="14" spans="1:5" x14ac:dyDescent="0.2">
      <c r="A14" s="9"/>
      <c r="B14" s="8"/>
      <c r="C14" s="8"/>
      <c r="D14" s="8"/>
      <c r="E14" s="11" t="e">
        <f>VLOOKUP(B14,Statistik!$D$2:$E$12,2,FALSE)*C14</f>
        <v>#N/A</v>
      </c>
    </row>
    <row r="15" spans="1:5" x14ac:dyDescent="0.2">
      <c r="A15" s="9"/>
      <c r="B15" s="8"/>
      <c r="C15" s="8"/>
      <c r="D15" s="8"/>
      <c r="E15" s="11" t="e">
        <f>VLOOKUP(B15,Statistik!$D$2:$E$12,2,FALSE)*C15</f>
        <v>#N/A</v>
      </c>
    </row>
    <row r="16" spans="1:5" x14ac:dyDescent="0.2">
      <c r="A16" s="9"/>
      <c r="B16" s="8"/>
      <c r="C16" s="8"/>
      <c r="D16" s="8"/>
      <c r="E16" s="11" t="e">
        <f>VLOOKUP(B16,Statistik!$D$2:$E$12,2,FALSE)*C16</f>
        <v>#N/A</v>
      </c>
    </row>
    <row r="17" spans="1:5" x14ac:dyDescent="0.2">
      <c r="A17" s="9"/>
      <c r="B17" s="8"/>
      <c r="C17" s="8"/>
      <c r="D17" s="8"/>
      <c r="E17" s="11" t="e">
        <f>VLOOKUP(B17,Statistik!$D$2:$E$12,2,FALSE)*C17</f>
        <v>#N/A</v>
      </c>
    </row>
    <row r="18" spans="1:5" ht="17" thickBot="1" x14ac:dyDescent="0.25">
      <c r="A18" s="12"/>
      <c r="B18" s="13"/>
      <c r="C18" s="13"/>
      <c r="D18" s="13"/>
      <c r="E18" s="11" t="e">
        <f>VLOOKUP(B18,Statistik!$D$2:$E$12,2,FALSE)*C18</f>
        <v>#N/A</v>
      </c>
    </row>
    <row r="19" spans="1:5" ht="17" thickBot="1" x14ac:dyDescent="0.25">
      <c r="A19" s="14" t="s">
        <v>112</v>
      </c>
      <c r="B19" s="15"/>
      <c r="C19" s="15"/>
      <c r="D19" s="16">
        <f>SUM(D3:D18)</f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E2F24-8274-544F-883C-DD9DEF4AA1C7}">
  <dimension ref="A1:M36"/>
  <sheetViews>
    <sheetView workbookViewId="0">
      <selection activeCell="E25" sqref="E25"/>
    </sheetView>
  </sheetViews>
  <sheetFormatPr baseColWidth="10" defaultRowHeight="16" x14ac:dyDescent="0.2"/>
  <cols>
    <col min="1" max="1" width="13.83203125" customWidth="1"/>
    <col min="2" max="2" width="27.5" customWidth="1"/>
    <col min="3" max="3" width="23.5" customWidth="1"/>
    <col min="4" max="4" width="17.83203125" customWidth="1"/>
    <col min="5" max="5" width="39" customWidth="1"/>
    <col min="6" max="6" width="20.1640625" customWidth="1"/>
    <col min="7" max="7" width="33" customWidth="1"/>
    <col min="8" max="8" width="26" customWidth="1"/>
    <col min="9" max="9" width="29.1640625" customWidth="1"/>
    <col min="10" max="10" width="21.6640625" customWidth="1"/>
    <col min="11" max="11" width="28.6640625" customWidth="1"/>
    <col min="12" max="12" width="16.1640625" customWidth="1"/>
    <col min="13" max="13" width="29.5" customWidth="1"/>
  </cols>
  <sheetData>
    <row r="1" spans="1:13" x14ac:dyDescent="0.2">
      <c r="A1" s="1" t="s">
        <v>2</v>
      </c>
      <c r="B1" s="1" t="s">
        <v>0</v>
      </c>
      <c r="C1" s="1" t="s">
        <v>1</v>
      </c>
      <c r="D1" s="1" t="s">
        <v>32</v>
      </c>
      <c r="E1" s="1" t="s">
        <v>60</v>
      </c>
      <c r="G1" s="1" t="s">
        <v>59</v>
      </c>
      <c r="H1" s="1" t="s">
        <v>56</v>
      </c>
      <c r="I1" s="1" t="s">
        <v>54</v>
      </c>
      <c r="J1" s="1" t="s">
        <v>55</v>
      </c>
      <c r="K1" s="1" t="s">
        <v>60</v>
      </c>
      <c r="L1" s="1" t="s">
        <v>56</v>
      </c>
      <c r="M1" s="1" t="s">
        <v>113</v>
      </c>
    </row>
    <row r="2" spans="1:13" x14ac:dyDescent="0.2">
      <c r="A2" s="4" t="s">
        <v>3</v>
      </c>
      <c r="B2" s="4" t="s">
        <v>4</v>
      </c>
      <c r="C2" s="4" t="s">
        <v>5</v>
      </c>
      <c r="D2" s="5">
        <v>1</v>
      </c>
      <c r="E2">
        <f>VLOOKUP(D2,L1:M326,2,FALSE)</f>
        <v>0.35155013136706498</v>
      </c>
      <c r="G2" t="s">
        <v>58</v>
      </c>
      <c r="H2" t="s">
        <v>93</v>
      </c>
      <c r="I2">
        <v>1294</v>
      </c>
      <c r="J2">
        <v>1735</v>
      </c>
      <c r="K2">
        <f>I2/J2</f>
        <v>0.74582132564841497</v>
      </c>
    </row>
    <row r="3" spans="1:13" x14ac:dyDescent="0.2">
      <c r="A3" s="4" t="s">
        <v>19</v>
      </c>
      <c r="B3" s="4" t="s">
        <v>21</v>
      </c>
      <c r="C3" s="4" t="s">
        <v>23</v>
      </c>
      <c r="D3" s="5">
        <v>2</v>
      </c>
      <c r="E3">
        <f t="shared" ref="E3:E12" si="0">VLOOKUP(D3,L2:M327,2,FALSE)</f>
        <v>0.75565715404728773</v>
      </c>
      <c r="G3" t="s">
        <v>61</v>
      </c>
      <c r="H3" t="s">
        <v>93</v>
      </c>
      <c r="I3">
        <v>1317</v>
      </c>
      <c r="J3">
        <v>1485</v>
      </c>
      <c r="K3">
        <f>I3/J3</f>
        <v>0.88686868686868692</v>
      </c>
    </row>
    <row r="4" spans="1:13" x14ac:dyDescent="0.2">
      <c r="A4" s="4" t="s">
        <v>18</v>
      </c>
      <c r="B4" s="4" t="s">
        <v>20</v>
      </c>
      <c r="C4" s="4" t="s">
        <v>22</v>
      </c>
      <c r="D4" s="5">
        <v>3</v>
      </c>
      <c r="E4">
        <f t="shared" si="0"/>
        <v>0.52557293899553714</v>
      </c>
      <c r="G4" t="s">
        <v>64</v>
      </c>
      <c r="H4" t="s">
        <v>93</v>
      </c>
      <c r="I4">
        <v>1034</v>
      </c>
      <c r="J4">
        <v>1478</v>
      </c>
      <c r="K4">
        <f>I4/J4</f>
        <v>0.69959404600811903</v>
      </c>
      <c r="L4">
        <v>4</v>
      </c>
      <c r="M4">
        <f>(K2+K3+K4)/3</f>
        <v>0.7774280195084069</v>
      </c>
    </row>
    <row r="5" spans="1:13" x14ac:dyDescent="0.2">
      <c r="A5" s="4" t="s">
        <v>24</v>
      </c>
      <c r="B5" s="4" t="s">
        <v>25</v>
      </c>
      <c r="C5" s="4" t="s">
        <v>26</v>
      </c>
      <c r="D5" s="5">
        <v>4</v>
      </c>
      <c r="E5">
        <f t="shared" si="0"/>
        <v>0.7774280195084069</v>
      </c>
      <c r="G5" t="s">
        <v>62</v>
      </c>
      <c r="H5" t="s">
        <v>92</v>
      </c>
      <c r="I5">
        <v>836</v>
      </c>
      <c r="J5">
        <v>1241</v>
      </c>
      <c r="K5">
        <f t="shared" ref="K5:K25" si="1">I5/J5</f>
        <v>0.6736502820306205</v>
      </c>
      <c r="L5">
        <v>5</v>
      </c>
      <c r="M5">
        <f>M4</f>
        <v>0.7774280195084069</v>
      </c>
    </row>
    <row r="6" spans="1:13" x14ac:dyDescent="0.2">
      <c r="A6" s="4" t="s">
        <v>24</v>
      </c>
      <c r="B6" s="4" t="s">
        <v>25</v>
      </c>
      <c r="C6" s="4" t="s">
        <v>26</v>
      </c>
      <c r="D6" s="5">
        <v>5</v>
      </c>
      <c r="E6">
        <f t="shared" si="0"/>
        <v>0.7774280195084069</v>
      </c>
      <c r="G6" t="s">
        <v>63</v>
      </c>
      <c r="H6" t="s">
        <v>92</v>
      </c>
      <c r="I6">
        <v>790</v>
      </c>
      <c r="J6">
        <v>1260</v>
      </c>
      <c r="K6">
        <f t="shared" si="1"/>
        <v>0.62698412698412698</v>
      </c>
    </row>
    <row r="7" spans="1:13" x14ac:dyDescent="0.2">
      <c r="A7" s="4" t="s">
        <v>27</v>
      </c>
      <c r="B7" s="4" t="s">
        <v>28</v>
      </c>
      <c r="C7" s="4" t="s">
        <v>29</v>
      </c>
      <c r="D7" s="5">
        <v>6</v>
      </c>
      <c r="E7">
        <f t="shared" si="0"/>
        <v>0.83925938908401287</v>
      </c>
      <c r="G7" t="s">
        <v>103</v>
      </c>
      <c r="H7" t="s">
        <v>92</v>
      </c>
      <c r="I7">
        <v>471</v>
      </c>
      <c r="J7">
        <v>1706</v>
      </c>
      <c r="K7">
        <f t="shared" si="1"/>
        <v>0.27608440797186401</v>
      </c>
      <c r="L7">
        <v>3</v>
      </c>
      <c r="M7">
        <f>(K5+K6+K7)/3</f>
        <v>0.52557293899553714</v>
      </c>
    </row>
    <row r="8" spans="1:13" x14ac:dyDescent="0.2">
      <c r="A8" s="4" t="s">
        <v>48</v>
      </c>
      <c r="B8" s="4" t="s">
        <v>49</v>
      </c>
      <c r="C8" s="4" t="s">
        <v>94</v>
      </c>
      <c r="D8" s="5">
        <v>7</v>
      </c>
      <c r="E8">
        <f t="shared" si="0"/>
        <v>0.3374594305214686</v>
      </c>
      <c r="G8" t="s">
        <v>65</v>
      </c>
      <c r="H8" t="s">
        <v>66</v>
      </c>
      <c r="I8">
        <v>716</v>
      </c>
      <c r="J8">
        <v>705</v>
      </c>
      <c r="K8">
        <f t="shared" si="1"/>
        <v>1.0156028368794325</v>
      </c>
    </row>
    <row r="9" spans="1:13" x14ac:dyDescent="0.2">
      <c r="A9" s="4" t="s">
        <v>35</v>
      </c>
      <c r="B9" s="4" t="s">
        <v>38</v>
      </c>
      <c r="C9" s="4" t="s">
        <v>33</v>
      </c>
      <c r="D9" s="5">
        <v>8</v>
      </c>
      <c r="E9">
        <f t="shared" si="0"/>
        <v>0.57241878089361753</v>
      </c>
      <c r="G9" t="s">
        <v>101</v>
      </c>
      <c r="H9" t="s">
        <v>66</v>
      </c>
      <c r="I9">
        <v>329</v>
      </c>
      <c r="J9">
        <v>666</v>
      </c>
      <c r="K9">
        <f t="shared" si="1"/>
        <v>0.49399399399399402</v>
      </c>
    </row>
    <row r="10" spans="1:13" x14ac:dyDescent="0.2">
      <c r="A10" s="4" t="s">
        <v>12</v>
      </c>
      <c r="B10" s="4" t="s">
        <v>13</v>
      </c>
      <c r="C10" s="4" t="s">
        <v>14</v>
      </c>
      <c r="D10" s="5">
        <v>9</v>
      </c>
      <c r="E10">
        <f t="shared" si="0"/>
        <v>0.2219869663684407</v>
      </c>
      <c r="G10" t="s">
        <v>102</v>
      </c>
      <c r="H10" t="s">
        <v>66</v>
      </c>
      <c r="I10">
        <v>1027</v>
      </c>
      <c r="J10">
        <v>1356</v>
      </c>
      <c r="K10">
        <f t="shared" si="1"/>
        <v>0.75737463126843663</v>
      </c>
      <c r="L10">
        <v>2</v>
      </c>
      <c r="M10">
        <f>(K8+K9+K10)/3</f>
        <v>0.75565715404728773</v>
      </c>
    </row>
    <row r="11" spans="1:13" x14ac:dyDescent="0.2">
      <c r="A11" s="4" t="s">
        <v>51</v>
      </c>
      <c r="B11" s="4" t="s">
        <v>52</v>
      </c>
      <c r="C11" s="4" t="s">
        <v>53</v>
      </c>
      <c r="D11" s="5">
        <v>10</v>
      </c>
      <c r="E11">
        <f t="shared" si="0"/>
        <v>0.52911228782742958</v>
      </c>
      <c r="G11" t="s">
        <v>69</v>
      </c>
      <c r="H11" t="s">
        <v>68</v>
      </c>
      <c r="I11">
        <v>854</v>
      </c>
      <c r="J11">
        <v>1572</v>
      </c>
      <c r="K11">
        <f t="shared" si="1"/>
        <v>0.54325699745547074</v>
      </c>
    </row>
    <row r="12" spans="1:13" x14ac:dyDescent="0.2">
      <c r="A12" s="4" t="s">
        <v>46</v>
      </c>
      <c r="B12" s="4" t="s">
        <v>47</v>
      </c>
      <c r="C12" s="4" t="s">
        <v>95</v>
      </c>
      <c r="D12" s="5">
        <v>11</v>
      </c>
      <c r="E12">
        <f t="shared" si="0"/>
        <v>0.36850370392982362</v>
      </c>
      <c r="G12" t="s">
        <v>70</v>
      </c>
      <c r="H12" t="s">
        <v>68</v>
      </c>
      <c r="I12">
        <v>962</v>
      </c>
      <c r="J12">
        <v>1498</v>
      </c>
      <c r="K12">
        <f t="shared" si="1"/>
        <v>0.6421895861148198</v>
      </c>
    </row>
    <row r="13" spans="1:13" x14ac:dyDescent="0.2">
      <c r="G13" t="s">
        <v>71</v>
      </c>
      <c r="H13" t="s">
        <v>68</v>
      </c>
      <c r="I13">
        <v>861</v>
      </c>
      <c r="J13">
        <v>1619</v>
      </c>
      <c r="K13">
        <f t="shared" si="1"/>
        <v>0.53180975911056205</v>
      </c>
      <c r="L13">
        <v>8</v>
      </c>
      <c r="M13">
        <f>(K11+K12+K13)/3</f>
        <v>0.57241878089361753</v>
      </c>
    </row>
    <row r="14" spans="1:13" x14ac:dyDescent="0.2">
      <c r="G14" t="s">
        <v>72</v>
      </c>
      <c r="H14" t="s">
        <v>73</v>
      </c>
      <c r="I14">
        <v>1758</v>
      </c>
      <c r="J14">
        <v>1648</v>
      </c>
      <c r="K14">
        <f t="shared" si="1"/>
        <v>1.066747572815534</v>
      </c>
    </row>
    <row r="15" spans="1:13" x14ac:dyDescent="0.2">
      <c r="G15" t="s">
        <v>74</v>
      </c>
      <c r="H15" t="s">
        <v>73</v>
      </c>
      <c r="I15">
        <v>887</v>
      </c>
      <c r="J15">
        <v>1253</v>
      </c>
      <c r="K15">
        <f t="shared" si="1"/>
        <v>0.70790103750997602</v>
      </c>
    </row>
    <row r="16" spans="1:13" x14ac:dyDescent="0.2">
      <c r="A16" t="s">
        <v>6</v>
      </c>
      <c r="B16" t="s">
        <v>7</v>
      </c>
      <c r="C16" t="s">
        <v>8</v>
      </c>
      <c r="D16" s="3" t="s">
        <v>30</v>
      </c>
      <c r="G16" t="s">
        <v>77</v>
      </c>
      <c r="H16" t="s">
        <v>73</v>
      </c>
      <c r="I16">
        <v>1325</v>
      </c>
      <c r="J16">
        <v>1783</v>
      </c>
      <c r="K16">
        <f t="shared" si="1"/>
        <v>0.74312955692652838</v>
      </c>
      <c r="L16">
        <v>6</v>
      </c>
      <c r="M16">
        <f>(K14+K15+K16)/3</f>
        <v>0.83925938908401287</v>
      </c>
    </row>
    <row r="17" spans="1:13" x14ac:dyDescent="0.2">
      <c r="A17" t="s">
        <v>9</v>
      </c>
      <c r="B17" t="s">
        <v>10</v>
      </c>
      <c r="C17" t="s">
        <v>11</v>
      </c>
      <c r="D17" s="2" t="s">
        <v>31</v>
      </c>
      <c r="G17" t="s">
        <v>78</v>
      </c>
      <c r="H17" t="s">
        <v>79</v>
      </c>
      <c r="I17">
        <v>627</v>
      </c>
      <c r="J17">
        <v>1451</v>
      </c>
      <c r="K17">
        <f t="shared" si="1"/>
        <v>0.43211578221915919</v>
      </c>
    </row>
    <row r="18" spans="1:13" x14ac:dyDescent="0.2">
      <c r="A18" t="s">
        <v>36</v>
      </c>
      <c r="B18" t="s">
        <v>37</v>
      </c>
      <c r="C18" t="s">
        <v>42</v>
      </c>
      <c r="D18" s="2" t="s">
        <v>44</v>
      </c>
      <c r="G18" t="s">
        <v>80</v>
      </c>
      <c r="H18" t="s">
        <v>79</v>
      </c>
      <c r="I18">
        <v>866</v>
      </c>
      <c r="J18">
        <v>1327</v>
      </c>
      <c r="K18">
        <f t="shared" si="1"/>
        <v>0.65259984928409942</v>
      </c>
    </row>
    <row r="19" spans="1:13" x14ac:dyDescent="0.2">
      <c r="A19" t="s">
        <v>40</v>
      </c>
      <c r="B19" t="s">
        <v>41</v>
      </c>
      <c r="C19" t="s">
        <v>43</v>
      </c>
      <c r="D19" s="2" t="s">
        <v>45</v>
      </c>
      <c r="G19" t="s">
        <v>81</v>
      </c>
      <c r="H19" t="s">
        <v>79</v>
      </c>
      <c r="I19">
        <v>767</v>
      </c>
      <c r="J19">
        <v>1526</v>
      </c>
      <c r="K19">
        <f t="shared" si="1"/>
        <v>0.50262123197903019</v>
      </c>
      <c r="L19">
        <v>10</v>
      </c>
      <c r="M19">
        <f>(K17+K18+K19)/3</f>
        <v>0.52911228782742958</v>
      </c>
    </row>
    <row r="20" spans="1:13" x14ac:dyDescent="0.2">
      <c r="A20" t="s">
        <v>15</v>
      </c>
      <c r="B20" t="s">
        <v>16</v>
      </c>
      <c r="C20" t="s">
        <v>17</v>
      </c>
      <c r="D20" s="2">
        <v>2.2999999999999998</v>
      </c>
      <c r="G20" t="s">
        <v>82</v>
      </c>
      <c r="H20" t="s">
        <v>104</v>
      </c>
      <c r="I20">
        <v>342</v>
      </c>
      <c r="J20">
        <v>971</v>
      </c>
      <c r="K20">
        <f t="shared" si="1"/>
        <v>0.35221421215242016</v>
      </c>
    </row>
    <row r="21" spans="1:13" x14ac:dyDescent="0.2">
      <c r="G21" t="s">
        <v>83</v>
      </c>
      <c r="H21" t="s">
        <v>104</v>
      </c>
      <c r="I21">
        <v>486</v>
      </c>
      <c r="J21">
        <v>1687</v>
      </c>
      <c r="K21">
        <f t="shared" si="1"/>
        <v>0.28808535862477769</v>
      </c>
    </row>
    <row r="22" spans="1:13" x14ac:dyDescent="0.2">
      <c r="G22" t="s">
        <v>84</v>
      </c>
      <c r="H22" t="s">
        <v>104</v>
      </c>
      <c r="I22">
        <v>605</v>
      </c>
      <c r="J22">
        <v>1626</v>
      </c>
      <c r="K22">
        <f t="shared" si="1"/>
        <v>0.37207872078720788</v>
      </c>
      <c r="L22">
        <v>7</v>
      </c>
      <c r="M22">
        <f>(K20+K21+K22)/3</f>
        <v>0.3374594305214686</v>
      </c>
    </row>
    <row r="23" spans="1:13" x14ac:dyDescent="0.2">
      <c r="G23" t="s">
        <v>105</v>
      </c>
      <c r="H23" t="s">
        <v>106</v>
      </c>
      <c r="I23">
        <v>440</v>
      </c>
      <c r="J23">
        <v>1561</v>
      </c>
      <c r="K23">
        <f t="shared" si="1"/>
        <v>0.28187059577194107</v>
      </c>
    </row>
    <row r="24" spans="1:13" x14ac:dyDescent="0.2">
      <c r="G24" t="s">
        <v>107</v>
      </c>
      <c r="H24" t="s">
        <v>106</v>
      </c>
      <c r="I24">
        <v>471</v>
      </c>
      <c r="J24">
        <v>953</v>
      </c>
      <c r="K24">
        <f t="shared" si="1"/>
        <v>0.49422875131164745</v>
      </c>
    </row>
    <row r="25" spans="1:13" x14ac:dyDescent="0.2">
      <c r="G25" t="s">
        <v>109</v>
      </c>
      <c r="H25" t="s">
        <v>106</v>
      </c>
      <c r="I25">
        <v>532</v>
      </c>
      <c r="J25">
        <v>1615</v>
      </c>
      <c r="K25">
        <f t="shared" si="1"/>
        <v>0.32941176470588235</v>
      </c>
      <c r="L25">
        <v>11</v>
      </c>
      <c r="M25">
        <f>(K23+K24+K25)/3</f>
        <v>0.36850370392982362</v>
      </c>
    </row>
    <row r="26" spans="1:13" x14ac:dyDescent="0.2">
      <c r="G26" t="s">
        <v>85</v>
      </c>
      <c r="H26" t="s">
        <v>86</v>
      </c>
      <c r="I26">
        <v>262</v>
      </c>
      <c r="J26">
        <v>1551</v>
      </c>
      <c r="K26">
        <f>I26/J26</f>
        <v>0.16892327530625403</v>
      </c>
    </row>
    <row r="27" spans="1:13" x14ac:dyDescent="0.2">
      <c r="G27" t="s">
        <v>87</v>
      </c>
      <c r="H27" t="s">
        <v>86</v>
      </c>
      <c r="I27">
        <v>455</v>
      </c>
      <c r="J27">
        <v>1876</v>
      </c>
      <c r="K27">
        <f>I27/J27</f>
        <v>0.24253731343283583</v>
      </c>
    </row>
    <row r="28" spans="1:13" x14ac:dyDescent="0.2">
      <c r="G28" t="s">
        <v>88</v>
      </c>
      <c r="H28" t="s">
        <v>86</v>
      </c>
      <c r="I28">
        <v>410</v>
      </c>
      <c r="J28">
        <v>1611</v>
      </c>
      <c r="K28">
        <f>I28/J28</f>
        <v>0.25450031036623216</v>
      </c>
      <c r="L28">
        <v>9</v>
      </c>
      <c r="M28">
        <f>(K26+K27+K28)/3</f>
        <v>0.2219869663684407</v>
      </c>
    </row>
    <row r="29" spans="1:13" x14ac:dyDescent="0.2">
      <c r="G29" t="s">
        <v>89</v>
      </c>
      <c r="H29" t="s">
        <v>90</v>
      </c>
      <c r="I29">
        <v>582</v>
      </c>
      <c r="J29">
        <v>1710</v>
      </c>
      <c r="K29">
        <f>I29/J29</f>
        <v>0.34035087719298246</v>
      </c>
    </row>
    <row r="30" spans="1:13" x14ac:dyDescent="0.2">
      <c r="G30" t="s">
        <v>91</v>
      </c>
      <c r="H30" t="s">
        <v>90</v>
      </c>
      <c r="I30">
        <v>644</v>
      </c>
      <c r="J30">
        <v>1800</v>
      </c>
      <c r="K30">
        <f>I30/J30</f>
        <v>0.35777777777777775</v>
      </c>
    </row>
    <row r="31" spans="1:13" x14ac:dyDescent="0.2">
      <c r="G31" t="s">
        <v>108</v>
      </c>
      <c r="H31" t="s">
        <v>90</v>
      </c>
      <c r="I31">
        <v>369</v>
      </c>
      <c r="J31">
        <v>1035</v>
      </c>
      <c r="K31">
        <f>I31/J31</f>
        <v>0.35652173913043478</v>
      </c>
      <c r="L31">
        <v>1</v>
      </c>
      <c r="M31">
        <f>(K29+K30+K31)/3</f>
        <v>0.35155013136706498</v>
      </c>
    </row>
    <row r="33" spans="7:7" x14ac:dyDescent="0.2">
      <c r="G33" t="s">
        <v>57</v>
      </c>
    </row>
    <row r="34" spans="7:7" x14ac:dyDescent="0.2">
      <c r="G34" s="6" t="s">
        <v>67</v>
      </c>
    </row>
    <row r="35" spans="7:7" x14ac:dyDescent="0.2">
      <c r="G35" s="6" t="s">
        <v>75</v>
      </c>
    </row>
    <row r="36" spans="7:7" x14ac:dyDescent="0.2">
      <c r="G36" s="6" t="s">
        <v>76</v>
      </c>
    </row>
  </sheetData>
  <hyperlinks>
    <hyperlink ref="G34" r:id="rId1" xr:uid="{1E79D55D-FE3C-034A-916E-3CFD97D8D958}"/>
    <hyperlink ref="G35" r:id="rId2" xr:uid="{FADC439A-2729-4244-AD81-97FB262DFC24}"/>
    <hyperlink ref="G36" r:id="rId3" xr:uid="{F9DC16AB-2776-3848-87C9-B1D89A4E132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F82E4-E343-2344-A0A1-513A5DF01C53}">
  <dimension ref="A1:E16"/>
  <sheetViews>
    <sheetView workbookViewId="0">
      <selection activeCell="J73" sqref="J73"/>
    </sheetView>
  </sheetViews>
  <sheetFormatPr baseColWidth="10" defaultRowHeight="16" x14ac:dyDescent="0.2"/>
  <cols>
    <col min="1" max="1" width="13" customWidth="1"/>
    <col min="2" max="2" width="22.5" customWidth="1"/>
    <col min="3" max="3" width="25" customWidth="1"/>
    <col min="4" max="4" width="15.33203125" customWidth="1"/>
    <col min="5" max="5" width="19.6640625" customWidth="1"/>
  </cols>
  <sheetData>
    <row r="1" spans="1:5" x14ac:dyDescent="0.2">
      <c r="A1" s="1" t="s">
        <v>2</v>
      </c>
      <c r="B1" s="1" t="s">
        <v>0</v>
      </c>
      <c r="C1" s="1" t="s">
        <v>1</v>
      </c>
      <c r="D1" s="1" t="s">
        <v>32</v>
      </c>
      <c r="E1" s="1"/>
    </row>
    <row r="2" spans="1:5" x14ac:dyDescent="0.2">
      <c r="A2" t="s">
        <v>3</v>
      </c>
      <c r="B2" t="s">
        <v>4</v>
      </c>
      <c r="C2" t="s">
        <v>5</v>
      </c>
      <c r="D2" s="2">
        <v>1</v>
      </c>
      <c r="E2" s="2"/>
    </row>
    <row r="3" spans="1:5" x14ac:dyDescent="0.2">
      <c r="A3" t="s">
        <v>6</v>
      </c>
      <c r="B3" t="s">
        <v>7</v>
      </c>
      <c r="C3" t="s">
        <v>8</v>
      </c>
      <c r="D3" s="3" t="s">
        <v>30</v>
      </c>
      <c r="E3" s="2"/>
    </row>
    <row r="4" spans="1:5" x14ac:dyDescent="0.2">
      <c r="A4" t="s">
        <v>9</v>
      </c>
      <c r="B4" t="s">
        <v>10</v>
      </c>
      <c r="C4" t="s">
        <v>11</v>
      </c>
      <c r="D4" s="2" t="s">
        <v>31</v>
      </c>
      <c r="E4" s="2"/>
    </row>
    <row r="5" spans="1:5" x14ac:dyDescent="0.2">
      <c r="A5" t="s">
        <v>12</v>
      </c>
      <c r="B5" t="s">
        <v>13</v>
      </c>
      <c r="C5" t="s">
        <v>14</v>
      </c>
      <c r="D5" s="2">
        <v>9</v>
      </c>
      <c r="E5" s="2"/>
    </row>
    <row r="6" spans="1:5" x14ac:dyDescent="0.2">
      <c r="A6" t="s">
        <v>15</v>
      </c>
      <c r="B6" t="s">
        <v>16</v>
      </c>
      <c r="C6" t="s">
        <v>17</v>
      </c>
      <c r="D6" s="2">
        <v>2.2999999999999998</v>
      </c>
      <c r="E6" s="2"/>
    </row>
    <row r="7" spans="1:5" x14ac:dyDescent="0.2">
      <c r="A7" t="s">
        <v>18</v>
      </c>
      <c r="B7" t="s">
        <v>20</v>
      </c>
      <c r="C7" t="s">
        <v>22</v>
      </c>
      <c r="D7" s="2">
        <v>3</v>
      </c>
      <c r="E7" s="2"/>
    </row>
    <row r="8" spans="1:5" x14ac:dyDescent="0.2">
      <c r="A8" t="s">
        <v>19</v>
      </c>
      <c r="B8" t="s">
        <v>21</v>
      </c>
      <c r="C8" t="s">
        <v>23</v>
      </c>
      <c r="D8" s="2">
        <v>2</v>
      </c>
      <c r="E8" s="2"/>
    </row>
    <row r="9" spans="1:5" x14ac:dyDescent="0.2">
      <c r="A9" t="s">
        <v>24</v>
      </c>
      <c r="B9" t="s">
        <v>25</v>
      </c>
      <c r="C9" t="s">
        <v>26</v>
      </c>
      <c r="D9" s="2">
        <v>4.5</v>
      </c>
      <c r="E9" s="2"/>
    </row>
    <row r="10" spans="1:5" x14ac:dyDescent="0.2">
      <c r="A10" t="s">
        <v>27</v>
      </c>
      <c r="B10" t="s">
        <v>28</v>
      </c>
      <c r="C10" t="s">
        <v>29</v>
      </c>
      <c r="D10" s="2">
        <v>6</v>
      </c>
      <c r="E10" s="2"/>
    </row>
    <row r="11" spans="1:5" x14ac:dyDescent="0.2">
      <c r="A11" t="s">
        <v>35</v>
      </c>
      <c r="B11" t="s">
        <v>38</v>
      </c>
      <c r="C11" t="s">
        <v>33</v>
      </c>
      <c r="D11" s="2" t="s">
        <v>34</v>
      </c>
      <c r="E11" s="2"/>
    </row>
    <row r="12" spans="1:5" x14ac:dyDescent="0.2">
      <c r="A12" t="s">
        <v>36</v>
      </c>
      <c r="B12" t="s">
        <v>37</v>
      </c>
      <c r="C12" t="s">
        <v>42</v>
      </c>
      <c r="D12" s="2" t="s">
        <v>44</v>
      </c>
      <c r="E12" s="2"/>
    </row>
    <row r="13" spans="1:5" x14ac:dyDescent="0.2">
      <c r="A13" t="s">
        <v>40</v>
      </c>
      <c r="B13" t="s">
        <v>41</v>
      </c>
      <c r="C13" t="s">
        <v>43</v>
      </c>
      <c r="D13" s="2" t="s">
        <v>45</v>
      </c>
      <c r="E13" s="2"/>
    </row>
    <row r="14" spans="1:5" x14ac:dyDescent="0.2">
      <c r="A14" t="s">
        <v>46</v>
      </c>
      <c r="B14" t="s">
        <v>47</v>
      </c>
      <c r="C14" t="s">
        <v>39</v>
      </c>
      <c r="D14" s="2">
        <v>11</v>
      </c>
      <c r="E14" s="2"/>
    </row>
    <row r="15" spans="1:5" x14ac:dyDescent="0.2">
      <c r="A15" t="s">
        <v>48</v>
      </c>
      <c r="B15" t="s">
        <v>49</v>
      </c>
      <c r="C15" t="s">
        <v>50</v>
      </c>
      <c r="D15" s="2">
        <v>7</v>
      </c>
      <c r="E15" s="2"/>
    </row>
    <row r="16" spans="1:5" x14ac:dyDescent="0.2">
      <c r="A16" t="s">
        <v>51</v>
      </c>
      <c r="B16" t="s">
        <v>52</v>
      </c>
      <c r="C16" t="s">
        <v>53</v>
      </c>
      <c r="D16" s="2">
        <v>10</v>
      </c>
      <c r="E16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Kamp Succesfulde pasninger</vt:lpstr>
      <vt:lpstr>Statistik</vt:lpstr>
      <vt:lpstr>Positioner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2023-01-25T07:51:20Z</dcterms:created>
  <dcterms:modified xsi:type="dcterms:W3CDTF">2023-01-28T08:41:34Z</dcterms:modified>
</cp:coreProperties>
</file>